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Long\Desktop\"/>
    </mc:Choice>
  </mc:AlternateContent>
  <bookViews>
    <workbookView xWindow="120" yWindow="45" windowWidth="15480" windowHeight="11640"/>
  </bookViews>
  <sheets>
    <sheet name="Volume Calculation" sheetId="4" r:id="rId1"/>
    <sheet name="Increased Sampling Frequency" sheetId="2" r:id="rId2"/>
    <sheet name="Traps" sheetId="3" r:id="rId3"/>
  </sheets>
  <calcPr calcId="162913"/>
</workbook>
</file>

<file path=xl/calcChain.xml><?xml version="1.0" encoding="utf-8"?>
<calcChain xmlns="http://schemas.openxmlformats.org/spreadsheetml/2006/main">
  <c r="C6" i="3" l="1"/>
  <c r="C8" i="3" s="1"/>
  <c r="C9" i="3" s="1"/>
  <c r="C10" i="3" s="1"/>
  <c r="G21" i="4"/>
  <c r="D42" i="4" s="1"/>
  <c r="C5" i="3" l="1"/>
  <c r="C3" i="2"/>
  <c r="C6" i="2" s="1"/>
  <c r="C7" i="2" s="1"/>
</calcChain>
</file>

<file path=xl/sharedStrings.xml><?xml version="1.0" encoding="utf-8"?>
<sst xmlns="http://schemas.openxmlformats.org/spreadsheetml/2006/main" count="76" uniqueCount="64">
  <si>
    <t>Enter Class Number</t>
  </si>
  <si>
    <t>Determine Class Number</t>
  </si>
  <si>
    <t>Class 1</t>
  </si>
  <si>
    <t>Class 2</t>
  </si>
  <si>
    <t>Class 3</t>
  </si>
  <si>
    <t>Class 4</t>
  </si>
  <si>
    <t>Class 5</t>
  </si>
  <si>
    <t>Deli, Ice Cream Shops, Beverage Bars, Mobil Food Vendors -20 gpm/40 Pound Grease Trap</t>
  </si>
  <si>
    <t>Full Service Restaurants - 1000 gallon Grease Interceptor</t>
  </si>
  <si>
    <t>Minimum acceptable size of grease control equipment for each FSE Classification will be as follows:</t>
  </si>
  <si>
    <t>Number of seats in dining area</t>
  </si>
  <si>
    <t>Gallons of wastewater per meal, normally 5 gallons</t>
  </si>
  <si>
    <t>Storage capacity factor, a minimum of 1.7</t>
  </si>
  <si>
    <t>Number of hours open</t>
  </si>
  <si>
    <t>Meals per day</t>
  </si>
  <si>
    <t>Institutions (Schools, Hospitals, Prisons, etc.) 2000 Gallon Grease Interceptor</t>
  </si>
  <si>
    <t>Determine Parameters</t>
  </si>
  <si>
    <t>1.25 for interstate freeways</t>
  </si>
  <si>
    <t>0.8 for main highways</t>
  </si>
  <si>
    <t>0.5 for other highways</t>
  </si>
  <si>
    <t>1.0 for other freeways</t>
  </si>
  <si>
    <t>1.0 for recreational areas</t>
  </si>
  <si>
    <t>Enter Road Loading Factor</t>
  </si>
  <si>
    <t>Determine Road Loading Factor</t>
  </si>
  <si>
    <t>Determine Waste Loading Factor</t>
  </si>
  <si>
    <t>1.25 for garbage disposal and dishwasher</t>
  </si>
  <si>
    <t>1.0 without garbage disposal</t>
  </si>
  <si>
    <t>0.75 without dishwashing</t>
  </si>
  <si>
    <t>0.5 without dishwashing and garbage disposal</t>
  </si>
  <si>
    <t>Enter Waste Loading Factor</t>
  </si>
  <si>
    <t>Size of Grease Trap</t>
  </si>
  <si>
    <t>Gallons</t>
  </si>
  <si>
    <t>Retention time through the grease interceptor should be at least 30 minutes to one hour</t>
  </si>
  <si>
    <t xml:space="preserve">volume, based on the type of FSE, the number of fixture units, and additional calculations. </t>
  </si>
  <si>
    <t xml:space="preserve">Grease interceptor capacity should not exceed 2000 gallons for each interceptor tank. </t>
  </si>
  <si>
    <t>Monday</t>
  </si>
  <si>
    <t>Tuesday</t>
  </si>
  <si>
    <t>Wednesday</t>
  </si>
  <si>
    <t>Thursday</t>
  </si>
  <si>
    <t>Friday</t>
  </si>
  <si>
    <t>Saturday</t>
  </si>
  <si>
    <t>Sunday</t>
  </si>
  <si>
    <t>Name of Restaurant</t>
  </si>
  <si>
    <t>Limited Service Restaurants/Caterers - 500 gallon Grease Interceptor</t>
  </si>
  <si>
    <t>Buffet and Cafeteria Facilities - 1500 Gallon Grease Interceptor</t>
  </si>
  <si>
    <t>The WWTA will review GCE sizing information received from the FSE's engineer architect or</t>
  </si>
  <si>
    <t>contractor. The WWTA will make a decision to approve or require additional grease interceptor</t>
  </si>
  <si>
    <t>gallons</t>
  </si>
  <si>
    <t>Class 5 Restaurant</t>
  </si>
  <si>
    <t>Class 2 through 4 Restaurant</t>
  </si>
  <si>
    <t>Reduced Frequency =</t>
  </si>
  <si>
    <t>Months</t>
  </si>
  <si>
    <t>Weeks</t>
  </si>
  <si>
    <t>Reduced Volume =</t>
  </si>
  <si>
    <t>Required Frequency =</t>
  </si>
  <si>
    <t>Required Volume =</t>
  </si>
  <si>
    <t>Grease Interceptors:</t>
  </si>
  <si>
    <t>Grease Traps:</t>
  </si>
  <si>
    <t>Total Pounds =</t>
  </si>
  <si>
    <t>Assumed Density of FOG =</t>
  </si>
  <si>
    <t>Pounds per Gallon</t>
  </si>
  <si>
    <t>Days</t>
  </si>
  <si>
    <t>Pounds</t>
  </si>
  <si>
    <t>Il Primo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</si>
</sst>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horizontal="left"/>
    </xf>
    <xf numFmtId="164" fontId="0" fillId="3" borderId="1" xfId="0" applyNumberFormat="1" applyFill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2" borderId="2" xfId="0" applyFill="1" applyBorder="1"/>
    <xf numFmtId="0" fontId="2" fillId="0" borderId="0" xfId="0" applyFont="1"/>
    <xf numFmtId="43" fontId="1" fillId="3" borderId="0" xfId="1" applyFont="1" applyFill="1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view="pageBreakPreview" zoomScaleNormal="100" zoomScaleSheetLayoutView="100" workbookViewId="0">
      <selection activeCell="B5" sqref="B5:I5"/>
    </sheetView>
  </sheetViews>
  <sheetFormatPr defaultRowHeight="15" x14ac:dyDescent="0.25"/>
  <cols>
    <col min="1" max="1" width="8" customWidth="1"/>
    <col min="2" max="2" width="10.5703125" customWidth="1"/>
    <col min="3" max="3" width="7.85546875" customWidth="1"/>
    <col min="4" max="4" width="13" customWidth="1"/>
    <col min="6" max="6" width="13.85546875" customWidth="1"/>
    <col min="7" max="7" width="10.5703125" customWidth="1"/>
  </cols>
  <sheetData>
    <row r="1" spans="1:11" ht="14.45" x14ac:dyDescent="0.3">
      <c r="A1" t="s">
        <v>42</v>
      </c>
      <c r="D1" s="17" t="s">
        <v>63</v>
      </c>
      <c r="E1" s="17"/>
      <c r="F1" s="17"/>
    </row>
    <row r="3" spans="1:11" ht="14.45" x14ac:dyDescent="0.3">
      <c r="A3" s="15" t="s">
        <v>1</v>
      </c>
      <c r="B3" s="15"/>
      <c r="C3" s="15"/>
    </row>
    <row r="4" spans="1:11" ht="14.45" x14ac:dyDescent="0.3">
      <c r="A4" t="s">
        <v>9</v>
      </c>
    </row>
    <row r="5" spans="1:11" ht="14.45" x14ac:dyDescent="0.3">
      <c r="A5" t="s">
        <v>2</v>
      </c>
      <c r="B5" t="s">
        <v>7</v>
      </c>
    </row>
    <row r="6" spans="1:11" ht="14.45" x14ac:dyDescent="0.3">
      <c r="A6" t="s">
        <v>3</v>
      </c>
      <c r="B6" t="s">
        <v>43</v>
      </c>
    </row>
    <row r="7" spans="1:11" ht="14.45" x14ac:dyDescent="0.3">
      <c r="A7" t="s">
        <v>4</v>
      </c>
      <c r="B7" t="s">
        <v>8</v>
      </c>
    </row>
    <row r="8" spans="1:11" ht="14.45" x14ac:dyDescent="0.3">
      <c r="A8" t="s">
        <v>5</v>
      </c>
      <c r="B8" t="s">
        <v>44</v>
      </c>
    </row>
    <row r="9" spans="1:11" ht="14.45" x14ac:dyDescent="0.3">
      <c r="A9" t="s">
        <v>6</v>
      </c>
      <c r="B9" t="s">
        <v>15</v>
      </c>
    </row>
    <row r="10" spans="1:11" ht="14.45" x14ac:dyDescent="0.3">
      <c r="B10" s="1" t="s">
        <v>0</v>
      </c>
      <c r="C10" s="1"/>
      <c r="D10" s="2"/>
    </row>
    <row r="11" spans="1:11" ht="14.45" x14ac:dyDescent="0.3">
      <c r="C11" s="1"/>
      <c r="D11" s="1"/>
      <c r="E11" s="1"/>
      <c r="F11" s="1"/>
      <c r="G11" s="1"/>
    </row>
    <row r="12" spans="1:11" ht="14.45" x14ac:dyDescent="0.3">
      <c r="A12" s="15" t="s">
        <v>16</v>
      </c>
      <c r="B12" s="15"/>
      <c r="C12" s="15"/>
      <c r="D12" s="15"/>
      <c r="E12" s="15"/>
      <c r="F12" s="15"/>
      <c r="G12" s="15"/>
      <c r="I12" s="6"/>
      <c r="J12" s="6"/>
      <c r="K12" s="6"/>
    </row>
    <row r="13" spans="1:11" ht="14.45" x14ac:dyDescent="0.3">
      <c r="B13" s="18" t="s">
        <v>10</v>
      </c>
      <c r="C13" s="18"/>
      <c r="D13" s="18"/>
      <c r="E13" s="18"/>
      <c r="F13" s="19"/>
      <c r="G13" s="3"/>
      <c r="I13" s="6"/>
      <c r="J13" s="6"/>
      <c r="K13" s="6"/>
    </row>
    <row r="14" spans="1:11" ht="14.45" x14ac:dyDescent="0.3">
      <c r="B14" s="11"/>
      <c r="C14" s="11"/>
      <c r="D14" s="11"/>
      <c r="E14" s="11"/>
      <c r="F14" s="12" t="s">
        <v>41</v>
      </c>
      <c r="G14" s="3"/>
      <c r="I14" s="6"/>
      <c r="J14" s="6"/>
      <c r="K14" s="6"/>
    </row>
    <row r="15" spans="1:11" ht="14.45" x14ac:dyDescent="0.3">
      <c r="B15" s="11"/>
      <c r="C15" s="11"/>
      <c r="D15" s="11"/>
      <c r="E15" s="11"/>
      <c r="F15" s="12" t="s">
        <v>35</v>
      </c>
      <c r="G15" s="3"/>
      <c r="I15" s="6"/>
      <c r="J15" s="6"/>
      <c r="K15" s="6"/>
    </row>
    <row r="16" spans="1:11" ht="14.45" x14ac:dyDescent="0.3">
      <c r="B16" s="11"/>
      <c r="C16" s="11"/>
      <c r="D16" s="11"/>
      <c r="E16" s="11"/>
      <c r="F16" s="12" t="s">
        <v>36</v>
      </c>
      <c r="G16" s="3"/>
      <c r="I16" s="6"/>
      <c r="J16" s="6"/>
      <c r="K16" s="6"/>
    </row>
    <row r="17" spans="1:11" ht="14.45" x14ac:dyDescent="0.3">
      <c r="B17" s="11"/>
      <c r="C17" s="11"/>
      <c r="D17" s="11"/>
      <c r="E17" s="11"/>
      <c r="F17" s="12" t="s">
        <v>37</v>
      </c>
      <c r="G17" s="3"/>
      <c r="I17" s="6"/>
      <c r="J17" s="6"/>
      <c r="K17" s="6"/>
    </row>
    <row r="18" spans="1:11" ht="14.45" x14ac:dyDescent="0.3">
      <c r="B18" s="11"/>
      <c r="C18" s="11"/>
      <c r="D18" s="11"/>
      <c r="E18" s="11"/>
      <c r="F18" s="12" t="s">
        <v>38</v>
      </c>
      <c r="G18" s="3"/>
      <c r="I18" s="6"/>
      <c r="J18" s="6"/>
      <c r="K18" s="6"/>
    </row>
    <row r="19" spans="1:11" x14ac:dyDescent="0.25">
      <c r="B19" s="11"/>
      <c r="C19" s="11"/>
      <c r="D19" s="11"/>
      <c r="E19" s="11"/>
      <c r="F19" s="12" t="s">
        <v>39</v>
      </c>
      <c r="G19" s="3"/>
      <c r="I19" s="6"/>
      <c r="J19" s="6"/>
      <c r="K19" s="6"/>
    </row>
    <row r="20" spans="1:11" x14ac:dyDescent="0.25">
      <c r="B20" s="11"/>
      <c r="C20" s="11"/>
      <c r="D20" s="11"/>
      <c r="E20" s="11"/>
      <c r="F20" s="12" t="s">
        <v>40</v>
      </c>
      <c r="G20" s="3"/>
      <c r="I20" s="6"/>
      <c r="J20" s="6"/>
      <c r="K20" s="6"/>
    </row>
    <row r="21" spans="1:11" x14ac:dyDescent="0.25">
      <c r="B21" s="18" t="s">
        <v>13</v>
      </c>
      <c r="C21" s="18"/>
      <c r="D21" s="18"/>
      <c r="E21" s="18"/>
      <c r="F21" s="19"/>
      <c r="G21" s="5">
        <f>SUM(G14:G20)/7</f>
        <v>0</v>
      </c>
      <c r="I21" s="6"/>
      <c r="J21" s="6"/>
      <c r="K21" s="6"/>
    </row>
    <row r="22" spans="1:11" x14ac:dyDescent="0.25">
      <c r="B22" s="18" t="s">
        <v>14</v>
      </c>
      <c r="C22" s="18"/>
      <c r="D22" s="18"/>
      <c r="E22" s="18"/>
      <c r="F22" s="19"/>
      <c r="G22" s="3"/>
      <c r="I22" s="6"/>
      <c r="J22" s="6"/>
      <c r="K22" s="6"/>
    </row>
    <row r="23" spans="1:11" x14ac:dyDescent="0.25">
      <c r="B23" s="15" t="s">
        <v>11</v>
      </c>
      <c r="C23" s="15"/>
      <c r="D23" s="15"/>
      <c r="E23" s="15"/>
      <c r="F23" s="15"/>
      <c r="G23" s="8"/>
      <c r="H23" t="s">
        <v>47</v>
      </c>
      <c r="I23" s="6"/>
      <c r="J23" s="6"/>
      <c r="K23" s="6"/>
    </row>
    <row r="24" spans="1:11" x14ac:dyDescent="0.25">
      <c r="B24" s="16" t="s">
        <v>12</v>
      </c>
      <c r="C24" s="16"/>
      <c r="D24" s="16"/>
      <c r="E24" s="16"/>
      <c r="F24" s="16"/>
      <c r="I24" s="6"/>
      <c r="J24" s="6"/>
      <c r="K24" s="6"/>
    </row>
    <row r="25" spans="1:11" x14ac:dyDescent="0.25">
      <c r="A25" s="9" t="s">
        <v>49</v>
      </c>
      <c r="I25" s="6"/>
      <c r="J25" s="6"/>
      <c r="K25" s="6"/>
    </row>
    <row r="26" spans="1:11" x14ac:dyDescent="0.25">
      <c r="A26" t="s">
        <v>23</v>
      </c>
      <c r="I26" s="6"/>
      <c r="J26" s="6"/>
      <c r="K26" s="6"/>
    </row>
    <row r="27" spans="1:11" x14ac:dyDescent="0.25">
      <c r="B27" s="1" t="s">
        <v>17</v>
      </c>
      <c r="F27" s="4"/>
      <c r="G27" s="4"/>
      <c r="H27" s="4"/>
      <c r="I27" s="7"/>
      <c r="J27" s="6"/>
      <c r="K27" s="6"/>
    </row>
    <row r="28" spans="1:11" x14ac:dyDescent="0.25">
      <c r="B28" s="1" t="s">
        <v>20</v>
      </c>
      <c r="I28" s="6"/>
      <c r="J28" s="6"/>
      <c r="K28" s="6"/>
    </row>
    <row r="29" spans="1:11" x14ac:dyDescent="0.25">
      <c r="B29" s="1" t="s">
        <v>21</v>
      </c>
      <c r="I29" s="6"/>
      <c r="J29" s="6"/>
      <c r="K29" s="6"/>
    </row>
    <row r="30" spans="1:11" x14ac:dyDescent="0.25">
      <c r="B30" s="1" t="s">
        <v>18</v>
      </c>
      <c r="I30" s="6"/>
      <c r="J30" s="6"/>
      <c r="K30" s="6"/>
    </row>
    <row r="31" spans="1:11" x14ac:dyDescent="0.25">
      <c r="B31" s="1" t="s">
        <v>19</v>
      </c>
      <c r="I31" s="6"/>
      <c r="J31" s="6"/>
      <c r="K31" s="6"/>
    </row>
    <row r="32" spans="1:11" x14ac:dyDescent="0.25">
      <c r="A32" t="s">
        <v>22</v>
      </c>
      <c r="D32" s="2"/>
      <c r="I32" s="6"/>
      <c r="J32" s="6"/>
      <c r="K32" s="6"/>
    </row>
    <row r="33" spans="1:11" x14ac:dyDescent="0.25">
      <c r="I33" s="6"/>
      <c r="J33" s="6"/>
      <c r="K33" s="6"/>
    </row>
    <row r="34" spans="1:11" x14ac:dyDescent="0.25">
      <c r="A34" s="9" t="s">
        <v>48</v>
      </c>
      <c r="I34" s="6"/>
      <c r="J34" s="6"/>
      <c r="K34" s="6"/>
    </row>
    <row r="35" spans="1:11" x14ac:dyDescent="0.25">
      <c r="A35" t="s">
        <v>24</v>
      </c>
      <c r="I35" s="6"/>
      <c r="J35" s="6"/>
      <c r="K35" s="6"/>
    </row>
    <row r="36" spans="1:11" x14ac:dyDescent="0.25">
      <c r="B36" t="s">
        <v>25</v>
      </c>
      <c r="I36" s="6"/>
      <c r="J36" s="6"/>
      <c r="K36" s="6"/>
    </row>
    <row r="37" spans="1:11" x14ac:dyDescent="0.25">
      <c r="B37" t="s">
        <v>26</v>
      </c>
      <c r="I37" s="6"/>
      <c r="J37" s="6"/>
      <c r="K37" s="6"/>
    </row>
    <row r="38" spans="1:11" x14ac:dyDescent="0.25">
      <c r="B38" t="s">
        <v>27</v>
      </c>
      <c r="I38" s="6"/>
      <c r="J38" s="6"/>
      <c r="K38" s="6"/>
    </row>
    <row r="39" spans="1:11" x14ac:dyDescent="0.25">
      <c r="B39" t="s">
        <v>28</v>
      </c>
      <c r="I39" s="6"/>
      <c r="J39" s="6"/>
      <c r="K39" s="6"/>
    </row>
    <row r="40" spans="1:11" x14ac:dyDescent="0.25">
      <c r="A40" t="s">
        <v>29</v>
      </c>
      <c r="D40" s="2">
        <v>0</v>
      </c>
    </row>
    <row r="42" spans="1:11" x14ac:dyDescent="0.25">
      <c r="B42" t="s">
        <v>30</v>
      </c>
      <c r="D42" s="10">
        <f>IF(D10=5,(G22*4.5*1.7*D40),(G13*G23*1.7*G21/2*D32))</f>
        <v>0</v>
      </c>
      <c r="E42" t="s">
        <v>31</v>
      </c>
    </row>
    <row r="44" spans="1:11" x14ac:dyDescent="0.25">
      <c r="A44" t="s">
        <v>32</v>
      </c>
    </row>
    <row r="46" spans="1:11" x14ac:dyDescent="0.25">
      <c r="A46" s="1" t="s">
        <v>45</v>
      </c>
      <c r="B46" s="1"/>
      <c r="C46" s="1"/>
      <c r="D46" s="1"/>
      <c r="E46" s="1"/>
      <c r="F46" s="1"/>
      <c r="G46" s="1"/>
      <c r="H46" s="1"/>
      <c r="I46" s="1"/>
    </row>
    <row r="47" spans="1:11" x14ac:dyDescent="0.25">
      <c r="A47" s="1" t="s">
        <v>46</v>
      </c>
      <c r="B47" s="1"/>
      <c r="C47" s="1"/>
      <c r="D47" s="1"/>
      <c r="E47" s="1"/>
      <c r="F47" s="1"/>
      <c r="G47" s="1"/>
      <c r="H47" s="1"/>
      <c r="I47" s="1"/>
    </row>
    <row r="48" spans="1:11" x14ac:dyDescent="0.25">
      <c r="A48" s="1" t="s">
        <v>33</v>
      </c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 t="s">
        <v>34</v>
      </c>
      <c r="B49" s="1"/>
      <c r="C49" s="1"/>
      <c r="D49" s="1"/>
      <c r="E49" s="1"/>
      <c r="F49" s="1"/>
      <c r="G49" s="1"/>
      <c r="H49" s="1"/>
      <c r="I49" s="1"/>
    </row>
  </sheetData>
  <mergeCells count="8">
    <mergeCell ref="B23:F23"/>
    <mergeCell ref="B24:F24"/>
    <mergeCell ref="D1:F1"/>
    <mergeCell ref="A3:C3"/>
    <mergeCell ref="A12:G12"/>
    <mergeCell ref="B13:F13"/>
    <mergeCell ref="B21:F21"/>
    <mergeCell ref="B22:F22"/>
  </mergeCells>
  <pageMargins left="0.7" right="0.7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" sqref="C1"/>
    </sheetView>
  </sheetViews>
  <sheetFormatPr defaultRowHeight="15" x14ac:dyDescent="0.25"/>
  <cols>
    <col min="2" max="2" width="20.140625" bestFit="1" customWidth="1"/>
    <col min="3" max="3" width="11.5703125" customWidth="1"/>
  </cols>
  <sheetData>
    <row r="1" spans="1:4" x14ac:dyDescent="0.3">
      <c r="A1" t="s">
        <v>56</v>
      </c>
    </row>
    <row r="2" spans="1:4" x14ac:dyDescent="0.3">
      <c r="B2" s="11" t="s">
        <v>54</v>
      </c>
      <c r="C2">
        <v>3</v>
      </c>
      <c r="D2" t="s">
        <v>51</v>
      </c>
    </row>
    <row r="3" spans="1:4" x14ac:dyDescent="0.3">
      <c r="B3" s="11" t="s">
        <v>55</v>
      </c>
      <c r="C3" s="13">
        <f>'Volume Calculation'!D42</f>
        <v>0</v>
      </c>
      <c r="D3" t="s">
        <v>31</v>
      </c>
    </row>
    <row r="4" spans="1:4" x14ac:dyDescent="0.3">
      <c r="B4" s="11" t="s">
        <v>53</v>
      </c>
      <c r="C4">
        <v>1500</v>
      </c>
      <c r="D4" t="s">
        <v>31</v>
      </c>
    </row>
    <row r="5" spans="1:4" x14ac:dyDescent="0.3">
      <c r="B5" s="11"/>
    </row>
    <row r="6" spans="1:4" x14ac:dyDescent="0.3">
      <c r="B6" s="11" t="s">
        <v>50</v>
      </c>
      <c r="C6" t="e">
        <f>(C2/'Increased Sampling Frequency'!C3)*'Increased Sampling Frequency'!C4</f>
        <v>#DIV/0!</v>
      </c>
      <c r="D6" t="s">
        <v>51</v>
      </c>
    </row>
    <row r="7" spans="1:4" x14ac:dyDescent="0.3">
      <c r="C7" t="e">
        <f>C6*4.35</f>
        <v>#DIV/0!</v>
      </c>
      <c r="D7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3" sqref="C3"/>
    </sheetView>
  </sheetViews>
  <sheetFormatPr defaultRowHeight="15" x14ac:dyDescent="0.25"/>
  <cols>
    <col min="2" max="2" width="19.42578125" customWidth="1"/>
  </cols>
  <sheetData>
    <row r="1" spans="1:4" x14ac:dyDescent="0.3">
      <c r="A1" t="s">
        <v>57</v>
      </c>
    </row>
    <row r="2" spans="1:4" x14ac:dyDescent="0.3">
      <c r="B2" s="14" t="s">
        <v>58</v>
      </c>
      <c r="C2">
        <v>85</v>
      </c>
      <c r="D2" t="s">
        <v>62</v>
      </c>
    </row>
    <row r="3" spans="1:4" x14ac:dyDescent="0.3">
      <c r="B3" s="14" t="s">
        <v>59</v>
      </c>
      <c r="C3">
        <v>7.7</v>
      </c>
      <c r="D3" t="s">
        <v>60</v>
      </c>
    </row>
    <row r="4" spans="1:4" x14ac:dyDescent="0.3">
      <c r="B4" s="14" t="s">
        <v>54</v>
      </c>
      <c r="C4">
        <v>3</v>
      </c>
      <c r="D4" t="s">
        <v>51</v>
      </c>
    </row>
    <row r="5" spans="1:4" x14ac:dyDescent="0.3">
      <c r="B5" s="14" t="s">
        <v>55</v>
      </c>
      <c r="C5" s="13">
        <f>'Volume Calculation'!D42</f>
        <v>0</v>
      </c>
      <c r="D5" t="s">
        <v>31</v>
      </c>
    </row>
    <row r="6" spans="1:4" x14ac:dyDescent="0.3">
      <c r="B6" s="14" t="s">
        <v>53</v>
      </c>
      <c r="C6">
        <f>C2/C3</f>
        <v>11.038961038961039</v>
      </c>
      <c r="D6" t="s">
        <v>31</v>
      </c>
    </row>
    <row r="7" spans="1:4" x14ac:dyDescent="0.3">
      <c r="B7" s="14"/>
    </row>
    <row r="8" spans="1:4" x14ac:dyDescent="0.3">
      <c r="B8" s="14" t="s">
        <v>50</v>
      </c>
      <c r="C8">
        <f>(C4/C6)</f>
        <v>0.27176470588235291</v>
      </c>
      <c r="D8" t="s">
        <v>51</v>
      </c>
    </row>
    <row r="9" spans="1:4" x14ac:dyDescent="0.3">
      <c r="C9">
        <f>C8*4.35</f>
        <v>1.1821764705882352</v>
      </c>
      <c r="D9" t="s">
        <v>52</v>
      </c>
    </row>
    <row r="10" spans="1:4" x14ac:dyDescent="0.3">
      <c r="C10">
        <f>C9*7</f>
        <v>8.2752352941176461</v>
      </c>
      <c r="D10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Volume Calculation</vt:lpstr>
      <vt:lpstr>Increased Sampling Frequency</vt:lpstr>
      <vt:lpstr>Traps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cwebb</dc:creator>
  <cp:lastModifiedBy>Long, Natasha</cp:lastModifiedBy>
  <cp:lastPrinted>2020-03-05T18:54:45Z</cp:lastPrinted>
  <dcterms:created xsi:type="dcterms:W3CDTF">2011-08-04T12:30:00Z</dcterms:created>
  <dcterms:modified xsi:type="dcterms:W3CDTF">2022-11-29T21:04:18Z</dcterms:modified>
</cp:coreProperties>
</file>